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y Drive\My files_pc\HQHB\Economic well being\SDI\"/>
    </mc:Choice>
  </mc:AlternateContent>
  <xr:revisionPtr revIDLastSave="0" documentId="13_ncr:1_{B8637E79-4E9F-4650-A61D-7C3F84F4BB85}" xr6:coauthVersionLast="47" xr6:coauthVersionMax="47" xr10:uidLastSave="{00000000-0000-0000-0000-000000000000}"/>
  <bookViews>
    <workbookView xWindow="-108" yWindow="-108" windowWidth="23256" windowHeight="12456" xr2:uid="{DE5B4C36-FF80-4C29-8D09-0246ECEAF231}"/>
  </bookViews>
  <sheets>
    <sheet name="Mumins Indice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" i="2" l="1"/>
  <c r="N31" i="2"/>
  <c r="N30" i="2"/>
  <c r="N29" i="2"/>
  <c r="N28" i="2"/>
  <c r="M31" i="2"/>
  <c r="M30" i="2"/>
  <c r="M29" i="2"/>
  <c r="M28" i="2"/>
  <c r="O28" i="2" l="1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5" i="2"/>
  <c r="M27" i="2"/>
  <c r="M26" i="2"/>
  <c r="M25" i="2"/>
  <c r="O25" i="2" s="1"/>
  <c r="M24" i="2"/>
  <c r="M23" i="2"/>
  <c r="M22" i="2"/>
  <c r="O22" i="2" s="1"/>
  <c r="M21" i="2"/>
  <c r="M20" i="2"/>
  <c r="M19" i="2"/>
  <c r="M18" i="2"/>
  <c r="M17" i="2"/>
  <c r="M16" i="2"/>
  <c r="O16" i="2" s="1"/>
  <c r="M15" i="2"/>
  <c r="M14" i="2"/>
  <c r="M13" i="2"/>
  <c r="M12" i="2"/>
  <c r="M11" i="2"/>
  <c r="M10" i="2"/>
  <c r="M9" i="2"/>
  <c r="M8" i="2"/>
  <c r="M7" i="2"/>
  <c r="M6" i="2"/>
  <c r="O5" i="2" s="1"/>
  <c r="O10" i="2" l="1"/>
  <c r="O26" i="2"/>
  <c r="O12" i="2"/>
  <c r="O20" i="2"/>
  <c r="O23" i="2"/>
  <c r="O7" i="2"/>
  <c r="O17" i="2"/>
  <c r="T5" i="2" l="1"/>
  <c r="T6" i="2" s="1"/>
</calcChain>
</file>

<file path=xl/sharedStrings.xml><?xml version="1.0" encoding="utf-8"?>
<sst xmlns="http://schemas.openxmlformats.org/spreadsheetml/2006/main" count="138" uniqueCount="107">
  <si>
    <t>Sr No</t>
  </si>
  <si>
    <t>Parameter</t>
  </si>
  <si>
    <t>Assessment</t>
  </si>
  <si>
    <t>Factors for deliberations</t>
  </si>
  <si>
    <t>Income</t>
  </si>
  <si>
    <t>Determine if the individual's income has increased over time. Compare their current earnings with their past earnings to assess income growth.</t>
  </si>
  <si>
    <t>Entrepreneurship and Business Growth</t>
  </si>
  <si>
    <t>If the individual is an entrepreneur or business owner, evaluate the growth and profitability of their business. Look for indicators such as increased revenue, expanding customer base, or successful product launches.</t>
  </si>
  <si>
    <t>Savings and Investments</t>
  </si>
  <si>
    <t>Evaluate the individual's savings and investment portfolio. Determine if they have been able to save a larger portion of their income or if they have made successful investments that have grown in value</t>
  </si>
  <si>
    <t>Assets and Net Worth</t>
  </si>
  <si>
    <t>Consider the individual's assets, such as property, investments, and other valuable possessions. Calculate their net worth (assets minus liabilities) to assess overall wealth accumulation.</t>
  </si>
  <si>
    <t>Employment and Career Progression</t>
  </si>
  <si>
    <t>Assess whether the individual has experienced positive changes in their employment situation, such as job promotions, salary increases, or career advancements.</t>
  </si>
  <si>
    <t>Debt and Liabilities</t>
  </si>
  <si>
    <t>Examine the individual's debt level and whether they have been able to manage and reduce it over time. A decrease in debt-to-income ratio can indicate economic growth.</t>
  </si>
  <si>
    <t>Consider the individual's investment in education and skill development. Assess if they have acquired additional qualifications or skills that have increased their earning potential.</t>
  </si>
  <si>
    <t>Standard of Living</t>
  </si>
  <si>
    <t>Consider the individual's overall standard of living. Assess improvements in housing, access to healthcare, transportation, and other quality-of-life factors.</t>
  </si>
  <si>
    <t>1)Is there improvements in housing, access to healthcare, transportation, or other quality-of-life factors</t>
  </si>
  <si>
    <t>2)Are there any significant changes in mumins lifestyle that indicate economic growth</t>
  </si>
  <si>
    <t>Economic Mobility</t>
  </si>
  <si>
    <t>Evaluate whether the individual has moved up the economic ladder over time, especially when compared to their peers or the general population.</t>
  </si>
  <si>
    <t>1) Assess if mumin has moved up the economic ladder compared to his market peers or the general population</t>
  </si>
  <si>
    <t>Long-term Financial Planning</t>
  </si>
  <si>
    <t>Assess whether the individual has engaged in effective financial planning, such as retirement savings, investments for the future, or insurance coverage.</t>
  </si>
  <si>
    <t>2)Is mumin actively working towards achieving his financial goals</t>
  </si>
  <si>
    <t>Work-life balance</t>
  </si>
  <si>
    <t>Consider how the individual manages their work-life balance. Look for improvements in their ability to prioritize and allocate time for work, personal activities, family, and leisure, ensuring a healthy balance between various aspects of life.</t>
  </si>
  <si>
    <t>Relationships and social connections</t>
  </si>
  <si>
    <t>Evaluate the quality and depth of the individual's relationships and social connections. Look for improvements in their ability to build and maintain meaningful relationships, expand their social network, and develop a supportive social circle.</t>
  </si>
  <si>
    <t>Survey Report</t>
  </si>
  <si>
    <t>Score</t>
  </si>
  <si>
    <t>Weight</t>
  </si>
  <si>
    <t>Yes</t>
  </si>
  <si>
    <t>Increase / Positive</t>
  </si>
  <si>
    <t>Same / NA</t>
  </si>
  <si>
    <t>Decrease / Negative</t>
  </si>
  <si>
    <t>Basis</t>
  </si>
  <si>
    <t>Attribute</t>
  </si>
  <si>
    <t>Profitability</t>
  </si>
  <si>
    <t>Increase in product line / expansion</t>
  </si>
  <si>
    <t>Moved to cash business</t>
  </si>
  <si>
    <t>Growth in investment</t>
  </si>
  <si>
    <t>Investment performance vs a vis Market ( Beta)</t>
  </si>
  <si>
    <t>Increase in Assets</t>
  </si>
  <si>
    <t>Networth Positive</t>
  </si>
  <si>
    <t>Promotion / Growth since last 1-2 years</t>
  </si>
  <si>
    <t>Job Satisfaction and job security</t>
  </si>
  <si>
    <t>Debts decreased?</t>
  </si>
  <si>
    <t>Developed skillsets?</t>
  </si>
  <si>
    <t>Skillsets development lead to earning growth?</t>
  </si>
  <si>
    <t>Has mumin grew vis a vis market peers in last 2 years</t>
  </si>
  <si>
    <t xml:space="preserve">Are financial goals set and is there plan developed and progress made towards achieving the same </t>
  </si>
  <si>
    <t>Is he able to maintain work life balance.? Including spending quality time with family has improved since last 2 years</t>
  </si>
  <si>
    <t>Enhanced social life since last 2 years</t>
  </si>
  <si>
    <t>reach and known in social circle</t>
  </si>
  <si>
    <t>ITR or HQHB record or OFC report</t>
  </si>
  <si>
    <t>Social media platforms / Survey reports</t>
  </si>
  <si>
    <t xml:space="preserve">OFC report </t>
  </si>
  <si>
    <t>Survey Report / ITS database</t>
  </si>
  <si>
    <t>ITRs / Audit report  or rating agency report / OFC report</t>
  </si>
  <si>
    <t>Point</t>
  </si>
  <si>
    <t>OVERALL</t>
  </si>
  <si>
    <t>% Score</t>
  </si>
  <si>
    <t>How has mumin's income changed over the past years</t>
  </si>
  <si>
    <t>Is mumin satisfied with his income growth (Barakat)</t>
  </si>
  <si>
    <t>Has business launched new products or expanded into new markets.</t>
  </si>
  <si>
    <t>Business has been able to move to cash business (both sales &amp; purchases) in comparison to past practice</t>
  </si>
  <si>
    <t>Have mumin's savings or investment portfolio grown over time</t>
  </si>
  <si>
    <t>What types of investments do mumin have, and how have they performed</t>
  </si>
  <si>
    <t>Has the value of mumin's assets changed over the past period.</t>
  </si>
  <si>
    <t>What is mumin's estimated net worth (assets minus liabilities), and how has it evolved.</t>
  </si>
  <si>
    <t>Did mumin experienced any positive changes in his employment situation, such as promotions, salary increases, or career advancements?</t>
  </si>
  <si>
    <t>How has job stability and job satisfaction evolved over time?</t>
  </si>
  <si>
    <t>Has mumin invested in his education or acquired additional qualifications or skills</t>
  </si>
  <si>
    <t>Has these investments in development of skillsets impacted mumins earning potential and career growth</t>
  </si>
  <si>
    <t>Is mumin actively seeking opportunities to enhance his skills and knowledge</t>
  </si>
  <si>
    <t>Continuous Learning and Skill Upgrading</t>
  </si>
  <si>
    <t>Income Satisfaction</t>
  </si>
  <si>
    <t>Has mumin been able to effectively manage and reduce his debt / liabilities over time. Has Mumin's debt-to-income ratio changed over the past few years</t>
  </si>
  <si>
    <t>QH repayment schedule adherence ( delays?) / Survey Report</t>
  </si>
  <si>
    <t>Tallabul ilm record / ITS database / Social platform research</t>
  </si>
  <si>
    <t>perusing skill enhancement</t>
  </si>
  <si>
    <t>Improvement in housing standards since last 2 years</t>
  </si>
  <si>
    <t>Can afford / has access to medical requirements</t>
  </si>
  <si>
    <t>Future planning done and feels reasonable to him?</t>
  </si>
  <si>
    <t>1) Is mumin able to maintain work life balance - assess working hours, leisure plans, steps to maintain health etc.</t>
  </si>
  <si>
    <t>1) Is mumin available for social gatherings, functions, seminars for participation</t>
  </si>
  <si>
    <t>2) how developed is the social circle of mumin</t>
  </si>
  <si>
    <t>Assessment of Mumins Economic Growth and well being  ( for QH to mumineen / After Moulas Tus Visit - Ziyafat - Qadam - Majlis)</t>
  </si>
  <si>
    <t>ITS No. :</t>
  </si>
  <si>
    <t>Name :</t>
  </si>
  <si>
    <t>Jamiaat :</t>
  </si>
  <si>
    <t>Mauze :</t>
  </si>
  <si>
    <t>Enter Yes or No for all questions in anyone of the column I,J,K (Increase/Same/Decrease)</t>
  </si>
  <si>
    <t>Deeni and personal</t>
  </si>
  <si>
    <t>Evaluate How the Qardan Hasana / Ziyafat has uplifted mumin's life in terms of khidmat, personal and family wellbeing.</t>
  </si>
  <si>
    <t>Is mumin now performing more khidmat in his mauze then he use to do before?</t>
  </si>
  <si>
    <t>Is mumin or any one from his family now more focused towards Hifz al Quraan?</t>
  </si>
  <si>
    <t>Self evaluation
/ ITS record</t>
  </si>
  <si>
    <t xml:space="preserve">Has mumin and his family become more paaband towards shariat like , Daari, Topi, Namaz, Rida etc. </t>
  </si>
  <si>
    <t>Has mumin inclination towards performing various ziyarat of atabaat aaliyah, Umra, Haj etc increased? Has he managed to perform these ziyarts?</t>
  </si>
  <si>
    <t>Can mumin feel that he has become more paaband towards deeni attributes.
Can he feel the barakat of Qardan Hasana in his / her deeni aspect.</t>
  </si>
  <si>
    <t>Revenue / TO / Customer Base</t>
  </si>
  <si>
    <t>Assess business growth in terms of
 -  Sales    - Customer base  - Profitability</t>
  </si>
  <si>
    <t>1) Is mumin feels well-prepared for his future financial needs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</si>
</sst>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sz val="10.5"/>
      <color theme="5" tint="-0.499984740745262"/>
      <name val="Calibri"/>
      <family val="2"/>
      <scheme val="minor"/>
    </font>
    <font>
      <sz val="10.5"/>
      <color theme="0"/>
      <name val="Calibri"/>
      <family val="2"/>
      <scheme val="minor"/>
    </font>
    <font>
      <b/>
      <u/>
      <sz val="10.5"/>
      <color rgb="FF343541"/>
      <name val="Calibri"/>
      <family val="2"/>
      <scheme val="minor"/>
    </font>
    <font>
      <sz val="10.5"/>
      <color theme="5" tint="-0.499984740745262"/>
      <name val="Calibri"/>
      <family val="2"/>
    </font>
    <font>
      <sz val="10.5"/>
      <color rgb="FF000000"/>
      <name val="Calibri"/>
      <family val="2"/>
    </font>
    <font>
      <b/>
      <sz val="10.5"/>
      <color theme="0"/>
      <name val="Calibri"/>
      <family val="2"/>
      <scheme val="minor"/>
    </font>
    <font>
      <b/>
      <u/>
      <sz val="12"/>
      <color rgb="FF343541"/>
      <name val="Calibri"/>
      <family val="2"/>
      <scheme val="minor"/>
    </font>
    <font>
      <b/>
      <sz val="10.5"/>
      <color theme="1"/>
      <name val="Arial Black"/>
      <family val="2"/>
    </font>
    <font>
      <b/>
      <sz val="10.5"/>
      <color rgb="FFFF0000"/>
      <name val="Calibri"/>
      <family val="2"/>
      <scheme val="minor"/>
    </font>
    <font>
      <sz val="10.5"/>
      <color rgb="FFFF0000"/>
      <name val="Calibri"/>
      <family val="2"/>
    </font>
    <font>
      <sz val="10.5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9" fontId="2" fillId="0" borderId="0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9" fontId="8" fillId="0" borderId="2" xfId="1" applyFont="1" applyBorder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readingOrder="1"/>
    </xf>
    <xf numFmtId="0" fontId="11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9" fontId="2" fillId="0" borderId="0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9" fontId="2" fillId="0" borderId="1" xfId="1" applyFont="1" applyBorder="1" applyAlignment="1">
      <alignment horizontal="center" vertical="center" wrapText="1"/>
    </xf>
    <xf numFmtId="9" fontId="2" fillId="0" borderId="1" xfId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left"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left" vertical="center" wrapText="1" readingOrder="1"/>
    </xf>
    <xf numFmtId="0" fontId="13" fillId="0" borderId="1" xfId="0" applyFont="1" applyBorder="1" applyAlignment="1">
      <alignment horizontal="center" vertical="center" wrapText="1"/>
    </xf>
    <xf numFmtId="9" fontId="13" fillId="0" borderId="1" xfId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3"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567601188842168E-2"/>
          <c:y val="9.3530548264800242E-2"/>
          <c:w val="0.97246862116963007"/>
          <c:h val="0.879423665791776"/>
        </c:manualLayout>
      </c:layout>
      <c:doughnutChart>
        <c:varyColors val="1"/>
        <c:ser>
          <c:idx val="0"/>
          <c:order val="0"/>
          <c:tx>
            <c:strRef>
              <c:f>'Mumins Indices'!$T$4</c:f>
              <c:strCache>
                <c:ptCount val="1"/>
                <c:pt idx="0">
                  <c:v>OVERALL</c:v>
                </c:pt>
              </c:strCache>
            </c:strRef>
          </c:tx>
          <c:dPt>
            <c:idx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3280-4F95-808C-3B0B47FA3F10}"/>
              </c:ext>
            </c:extLst>
          </c:dPt>
          <c:dPt>
            <c:idx val="1"/>
            <c:bubble3D val="0"/>
            <c:spPr>
              <a:solidFill>
                <a:schemeClr val="bg1">
                  <a:lumMod val="95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3280-4F95-808C-3B0B47FA3F10}"/>
              </c:ext>
            </c:extLst>
          </c:dPt>
          <c:dLbls>
            <c:dLbl>
              <c:idx val="0"/>
              <c:layout>
                <c:manualLayout>
                  <c:x val="-0.19524814008820202"/>
                  <c:y val="-0.2985091805805449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296886921118317"/>
                      <c:h val="0.280031380809510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3280-4F95-808C-3B0B47FA3F10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280-4F95-808C-3B0B47FA3F1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'Mumins Indices'!$T$5:$T$6</c:f>
              <c:numCache>
                <c:formatCode>0%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80-4F95-808C-3B0B47FA3F10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328461</xdr:colOff>
      <xdr:row>2</xdr:row>
      <xdr:rowOff>103593</xdr:rowOff>
    </xdr:from>
    <xdr:to>
      <xdr:col>21</xdr:col>
      <xdr:colOff>132481</xdr:colOff>
      <xdr:row>6</xdr:row>
      <xdr:rowOff>225859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2C057-77F0-42BD-9AC4-C9C91D447EFA}">
  <sheetPr codeName="Sheet1"/>
  <dimension ref="B1:T32"/>
  <sheetViews>
    <sheetView tabSelected="1" zoomScaleNormal="100" workbookViewId="0">
      <selection activeCell="Q2" sqref="Q2"/>
    </sheetView>
  </sheetViews>
  <sheetFormatPr defaultColWidth="8.88671875" defaultRowHeight="14.4" x14ac:dyDescent="0.3"/>
  <cols>
    <col min="1" max="1" width="2" style="1" customWidth="1"/>
    <col min="2" max="2" width="5.44140625" style="1" bestFit="1" customWidth="1"/>
    <col min="3" max="3" width="12.21875" style="2" customWidth="1"/>
    <col min="4" max="4" width="21.77734375" style="3" customWidth="1"/>
    <col min="5" max="5" width="6" style="1" customWidth="1"/>
    <col min="6" max="6" width="21.21875" style="3" customWidth="1"/>
    <col min="7" max="7" width="9.88671875" style="1" customWidth="1"/>
    <col min="8" max="8" width="12.77734375" style="1" customWidth="1"/>
    <col min="9" max="9" width="8.6640625" style="1" customWidth="1"/>
    <col min="10" max="10" width="5.6640625" style="1" customWidth="1"/>
    <col min="11" max="11" width="9.44140625" style="1" customWidth="1"/>
    <col min="12" max="12" width="6.6640625" style="1" customWidth="1"/>
    <col min="13" max="13" width="5.6640625" style="1" customWidth="1"/>
    <col min="14" max="14" width="4" style="1" customWidth="1"/>
    <col min="15" max="15" width="5.5546875" style="4" customWidth="1"/>
    <col min="16" max="16" width="2.88671875" style="4" customWidth="1"/>
    <col min="17" max="18" width="7.44140625" style="4" customWidth="1"/>
    <col min="19" max="19" width="6.33203125" style="5" customWidth="1"/>
    <col min="20" max="16384" width="8.88671875" style="1"/>
  </cols>
  <sheetData>
    <row r="1" spans="2:20" ht="60" customHeight="1" thickBot="1" x14ac:dyDescent="0.35">
      <c r="B1" s="22"/>
      <c r="C1" s="23" t="s">
        <v>91</v>
      </c>
      <c r="D1" s="24"/>
      <c r="E1" s="22"/>
      <c r="F1" s="25" t="s">
        <v>93</v>
      </c>
      <c r="G1" s="22"/>
      <c r="H1" s="22"/>
      <c r="I1" s="19" t="s">
        <v>95</v>
      </c>
      <c r="J1" s="19"/>
      <c r="K1" s="19"/>
      <c r="L1" s="22"/>
      <c r="M1" s="22"/>
      <c r="N1" s="22"/>
      <c r="O1" s="26"/>
    </row>
    <row r="2" spans="2:20" ht="26.25" customHeight="1" x14ac:dyDescent="0.3">
      <c r="B2" s="22"/>
      <c r="C2" s="23" t="s">
        <v>92</v>
      </c>
      <c r="D2" s="24"/>
      <c r="E2" s="22"/>
      <c r="F2" s="25" t="s">
        <v>94</v>
      </c>
      <c r="G2" s="22"/>
      <c r="H2" s="22"/>
      <c r="I2" s="40"/>
      <c r="J2" s="40"/>
      <c r="K2" s="40"/>
      <c r="L2" s="22"/>
      <c r="M2" s="22"/>
      <c r="N2" s="22"/>
      <c r="O2" s="26"/>
    </row>
    <row r="3" spans="2:20" ht="16.2" thickBot="1" x14ac:dyDescent="0.35">
      <c r="B3" s="41" t="s">
        <v>90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14"/>
      <c r="Q3" s="14"/>
      <c r="R3" s="14"/>
      <c r="S3" s="6"/>
    </row>
    <row r="4" spans="2:20" ht="29.4" thickBot="1" x14ac:dyDescent="0.35">
      <c r="B4" s="37" t="s">
        <v>0</v>
      </c>
      <c r="C4" s="37" t="s">
        <v>1</v>
      </c>
      <c r="D4" s="37" t="s">
        <v>2</v>
      </c>
      <c r="E4" s="37" t="s">
        <v>62</v>
      </c>
      <c r="F4" s="37" t="s">
        <v>3</v>
      </c>
      <c r="G4" s="37" t="s">
        <v>38</v>
      </c>
      <c r="H4" s="37" t="s">
        <v>39</v>
      </c>
      <c r="I4" s="37" t="s">
        <v>35</v>
      </c>
      <c r="J4" s="37" t="s">
        <v>36</v>
      </c>
      <c r="K4" s="37" t="s">
        <v>37</v>
      </c>
      <c r="L4" s="37" t="s">
        <v>33</v>
      </c>
      <c r="M4" s="37" t="s">
        <v>32</v>
      </c>
      <c r="N4" s="37"/>
      <c r="O4" s="37" t="s">
        <v>64</v>
      </c>
      <c r="P4" s="5"/>
      <c r="Q4" s="5"/>
      <c r="R4" s="5"/>
      <c r="T4" s="7" t="s">
        <v>63</v>
      </c>
    </row>
    <row r="5" spans="2:20" ht="58.2" thickBot="1" x14ac:dyDescent="0.35">
      <c r="B5" s="38">
        <v>1</v>
      </c>
      <c r="C5" s="18" t="s">
        <v>4</v>
      </c>
      <c r="D5" s="20" t="s">
        <v>5</v>
      </c>
      <c r="E5" s="11">
        <v>1.1000000000000001</v>
      </c>
      <c r="F5" s="10" t="s">
        <v>65</v>
      </c>
      <c r="G5" s="11" t="s">
        <v>57</v>
      </c>
      <c r="H5" s="11" t="s">
        <v>40</v>
      </c>
      <c r="I5" s="15" t="s">
        <v>34</v>
      </c>
      <c r="J5" s="15"/>
      <c r="K5" s="15"/>
      <c r="L5" s="15">
        <v>5</v>
      </c>
      <c r="M5" s="15">
        <f>IF(I5="Yes",L5*1,IF(J5="Yes",L5*0.75,0))</f>
        <v>5</v>
      </c>
      <c r="N5" s="27">
        <f>IF(I5="Yes",100%,IF(J5="Yes",1%,-1%))</f>
        <v>1</v>
      </c>
      <c r="O5" s="28">
        <f>(M5+M6)/(SUM(L5:L6))</f>
        <v>1</v>
      </c>
      <c r="T5" s="8">
        <f>SUM(O5:O27)/11</f>
        <v>1</v>
      </c>
    </row>
    <row r="6" spans="2:20" ht="45" customHeight="1" x14ac:dyDescent="0.3">
      <c r="B6" s="38"/>
      <c r="C6" s="18"/>
      <c r="D6" s="20"/>
      <c r="E6" s="11">
        <v>1.2</v>
      </c>
      <c r="F6" s="10" t="s">
        <v>66</v>
      </c>
      <c r="G6" s="11" t="s">
        <v>31</v>
      </c>
      <c r="H6" s="11" t="s">
        <v>79</v>
      </c>
      <c r="I6" s="15" t="s">
        <v>34</v>
      </c>
      <c r="J6" s="15"/>
      <c r="K6" s="15"/>
      <c r="L6" s="15">
        <v>5</v>
      </c>
      <c r="M6" s="15">
        <f t="shared" ref="M6:M31" si="0">IF(I6="Yes",L6*1,IF(J6="Yes",L6*0.75,0))</f>
        <v>5</v>
      </c>
      <c r="N6" s="27">
        <f t="shared" ref="N6:N31" si="1">IF(I6="Yes",100%,IF(J6="Yes",1%,-1%))</f>
        <v>1</v>
      </c>
      <c r="O6" s="28"/>
      <c r="T6" s="9">
        <f>1-T5</f>
        <v>0</v>
      </c>
    </row>
    <row r="7" spans="2:20" ht="57.6" x14ac:dyDescent="0.3">
      <c r="B7" s="38">
        <v>2</v>
      </c>
      <c r="C7" s="18" t="s">
        <v>6</v>
      </c>
      <c r="D7" s="20" t="s">
        <v>7</v>
      </c>
      <c r="E7" s="11">
        <v>2.1</v>
      </c>
      <c r="F7" s="10" t="s">
        <v>105</v>
      </c>
      <c r="G7" s="21" t="s">
        <v>61</v>
      </c>
      <c r="H7" s="11" t="s">
        <v>104</v>
      </c>
      <c r="I7" s="15" t="s">
        <v>34</v>
      </c>
      <c r="J7" s="15"/>
      <c r="K7" s="15"/>
      <c r="L7" s="15">
        <v>5</v>
      </c>
      <c r="M7" s="15">
        <f t="shared" si="0"/>
        <v>5</v>
      </c>
      <c r="N7" s="27">
        <f t="shared" si="1"/>
        <v>1</v>
      </c>
      <c r="O7" s="28">
        <f>SUM(M7:M9)/SUM(L7:L9)</f>
        <v>1</v>
      </c>
    </row>
    <row r="8" spans="2:20" ht="57.6" x14ac:dyDescent="0.3">
      <c r="B8" s="38"/>
      <c r="C8" s="18"/>
      <c r="D8" s="20"/>
      <c r="E8" s="11">
        <v>2.2000000000000002</v>
      </c>
      <c r="F8" s="10" t="s">
        <v>67</v>
      </c>
      <c r="G8" s="21"/>
      <c r="H8" s="11" t="s">
        <v>41</v>
      </c>
      <c r="I8" s="15" t="s">
        <v>34</v>
      </c>
      <c r="J8" s="15"/>
      <c r="K8" s="15"/>
      <c r="L8" s="15">
        <v>5</v>
      </c>
      <c r="M8" s="15">
        <f t="shared" si="0"/>
        <v>5</v>
      </c>
      <c r="N8" s="27">
        <f t="shared" si="1"/>
        <v>1</v>
      </c>
      <c r="O8" s="28"/>
    </row>
    <row r="9" spans="2:20" ht="86.4" x14ac:dyDescent="0.3">
      <c r="B9" s="38"/>
      <c r="C9" s="18"/>
      <c r="D9" s="20"/>
      <c r="E9" s="11">
        <v>2.2999999999999998</v>
      </c>
      <c r="F9" s="10" t="s">
        <v>68</v>
      </c>
      <c r="G9" s="21"/>
      <c r="H9" s="11" t="s">
        <v>42</v>
      </c>
      <c r="I9" s="15" t="s">
        <v>34</v>
      </c>
      <c r="J9" s="15"/>
      <c r="K9" s="15"/>
      <c r="L9" s="15">
        <v>5</v>
      </c>
      <c r="M9" s="15">
        <f t="shared" si="0"/>
        <v>5</v>
      </c>
      <c r="N9" s="27">
        <f t="shared" si="1"/>
        <v>1</v>
      </c>
      <c r="O9" s="28"/>
    </row>
    <row r="10" spans="2:20" ht="43.2" x14ac:dyDescent="0.3">
      <c r="B10" s="38">
        <v>3</v>
      </c>
      <c r="C10" s="18" t="s">
        <v>8</v>
      </c>
      <c r="D10" s="20" t="s">
        <v>9</v>
      </c>
      <c r="E10" s="11">
        <v>3.1</v>
      </c>
      <c r="F10" s="10" t="s">
        <v>69</v>
      </c>
      <c r="G10" s="21" t="s">
        <v>31</v>
      </c>
      <c r="H10" s="11" t="s">
        <v>43</v>
      </c>
      <c r="I10" s="15" t="s">
        <v>34</v>
      </c>
      <c r="J10" s="15"/>
      <c r="K10" s="15"/>
      <c r="L10" s="15">
        <v>3</v>
      </c>
      <c r="M10" s="15">
        <f t="shared" si="0"/>
        <v>3</v>
      </c>
      <c r="N10" s="27">
        <f t="shared" si="1"/>
        <v>1</v>
      </c>
      <c r="O10" s="28">
        <f>(M10+M11)/(SUM(L10:L11))</f>
        <v>1</v>
      </c>
    </row>
    <row r="11" spans="2:20" ht="57.6" x14ac:dyDescent="0.3">
      <c r="B11" s="38"/>
      <c r="C11" s="18"/>
      <c r="D11" s="20"/>
      <c r="E11" s="11">
        <v>3.2</v>
      </c>
      <c r="F11" s="10" t="s">
        <v>70</v>
      </c>
      <c r="G11" s="21"/>
      <c r="H11" s="11" t="s">
        <v>44</v>
      </c>
      <c r="I11" s="15" t="s">
        <v>34</v>
      </c>
      <c r="J11" s="15"/>
      <c r="K11" s="15"/>
      <c r="L11" s="15">
        <v>2</v>
      </c>
      <c r="M11" s="15">
        <f t="shared" si="0"/>
        <v>2</v>
      </c>
      <c r="N11" s="27">
        <f t="shared" si="1"/>
        <v>1</v>
      </c>
      <c r="O11" s="28"/>
    </row>
    <row r="12" spans="2:20" ht="43.2" x14ac:dyDescent="0.3">
      <c r="B12" s="38">
        <v>4</v>
      </c>
      <c r="C12" s="18" t="s">
        <v>10</v>
      </c>
      <c r="D12" s="20" t="s">
        <v>11</v>
      </c>
      <c r="E12" s="11">
        <v>4.0999999999999996</v>
      </c>
      <c r="F12" s="10" t="s">
        <v>71</v>
      </c>
      <c r="G12" s="21" t="s">
        <v>31</v>
      </c>
      <c r="H12" s="11" t="s">
        <v>45</v>
      </c>
      <c r="I12" s="15" t="s">
        <v>34</v>
      </c>
      <c r="J12" s="15"/>
      <c r="K12" s="15"/>
      <c r="L12" s="15">
        <v>6</v>
      </c>
      <c r="M12" s="15">
        <f t="shared" si="0"/>
        <v>6</v>
      </c>
      <c r="N12" s="27">
        <f t="shared" si="1"/>
        <v>1</v>
      </c>
      <c r="O12" s="28">
        <f>(M12+M13)/(SUM(L12:L13))</f>
        <v>1</v>
      </c>
    </row>
    <row r="13" spans="2:20" ht="57.6" x14ac:dyDescent="0.3">
      <c r="B13" s="38"/>
      <c r="C13" s="18"/>
      <c r="D13" s="20"/>
      <c r="E13" s="11">
        <v>4.2</v>
      </c>
      <c r="F13" s="10" t="s">
        <v>72</v>
      </c>
      <c r="G13" s="21"/>
      <c r="H13" s="11" t="s">
        <v>46</v>
      </c>
      <c r="I13" s="15" t="s">
        <v>34</v>
      </c>
      <c r="J13" s="15"/>
      <c r="K13" s="15"/>
      <c r="L13" s="15">
        <v>4</v>
      </c>
      <c r="M13" s="15">
        <f t="shared" si="0"/>
        <v>4</v>
      </c>
      <c r="N13" s="27">
        <f t="shared" si="1"/>
        <v>1</v>
      </c>
      <c r="O13" s="28"/>
    </row>
    <row r="14" spans="2:20" ht="100.8" x14ac:dyDescent="0.3">
      <c r="B14" s="38">
        <v>5</v>
      </c>
      <c r="C14" s="31" t="s">
        <v>12</v>
      </c>
      <c r="D14" s="32" t="s">
        <v>13</v>
      </c>
      <c r="E14" s="33">
        <v>5.0999999999999996</v>
      </c>
      <c r="F14" s="34" t="s">
        <v>73</v>
      </c>
      <c r="G14" s="31" t="s">
        <v>58</v>
      </c>
      <c r="H14" s="33" t="s">
        <v>47</v>
      </c>
      <c r="I14" s="35" t="s">
        <v>34</v>
      </c>
      <c r="J14" s="35"/>
      <c r="K14" s="35"/>
      <c r="L14" s="35">
        <v>0</v>
      </c>
      <c r="M14" s="35">
        <f t="shared" si="0"/>
        <v>0</v>
      </c>
      <c r="N14" s="35">
        <f t="shared" si="1"/>
        <v>1</v>
      </c>
      <c r="O14" s="36">
        <v>0</v>
      </c>
    </row>
    <row r="15" spans="2:20" ht="57.6" x14ac:dyDescent="0.3">
      <c r="B15" s="38"/>
      <c r="C15" s="31"/>
      <c r="D15" s="32"/>
      <c r="E15" s="33">
        <v>5.2</v>
      </c>
      <c r="F15" s="34" t="s">
        <v>74</v>
      </c>
      <c r="G15" s="31"/>
      <c r="H15" s="33" t="s">
        <v>48</v>
      </c>
      <c r="I15" s="35" t="s">
        <v>34</v>
      </c>
      <c r="J15" s="35"/>
      <c r="K15" s="35"/>
      <c r="L15" s="35">
        <v>0</v>
      </c>
      <c r="M15" s="35">
        <f t="shared" si="0"/>
        <v>0</v>
      </c>
      <c r="N15" s="35">
        <f t="shared" si="1"/>
        <v>1</v>
      </c>
      <c r="O15" s="36"/>
    </row>
    <row r="16" spans="2:20" ht="115.2" x14ac:dyDescent="0.3">
      <c r="B16" s="39">
        <v>6</v>
      </c>
      <c r="C16" s="12" t="s">
        <v>14</v>
      </c>
      <c r="D16" s="10" t="s">
        <v>15</v>
      </c>
      <c r="E16" s="11">
        <v>6.1</v>
      </c>
      <c r="F16" s="10" t="s">
        <v>80</v>
      </c>
      <c r="G16" s="11" t="s">
        <v>81</v>
      </c>
      <c r="H16" s="11" t="s">
        <v>49</v>
      </c>
      <c r="I16" s="15" t="s">
        <v>34</v>
      </c>
      <c r="J16" s="15"/>
      <c r="K16" s="15"/>
      <c r="L16" s="15">
        <v>5</v>
      </c>
      <c r="M16" s="15">
        <f t="shared" si="0"/>
        <v>5</v>
      </c>
      <c r="N16" s="27">
        <f t="shared" si="1"/>
        <v>1</v>
      </c>
      <c r="O16" s="29">
        <f>M16/L16</f>
        <v>1</v>
      </c>
    </row>
    <row r="17" spans="2:15" ht="57.6" x14ac:dyDescent="0.3">
      <c r="B17" s="38">
        <v>7</v>
      </c>
      <c r="C17" s="18" t="s">
        <v>78</v>
      </c>
      <c r="D17" s="20" t="s">
        <v>16</v>
      </c>
      <c r="E17" s="11">
        <v>7.1</v>
      </c>
      <c r="F17" s="10" t="s">
        <v>75</v>
      </c>
      <c r="G17" s="21" t="s">
        <v>82</v>
      </c>
      <c r="H17" s="11" t="s">
        <v>50</v>
      </c>
      <c r="I17" s="15" t="s">
        <v>34</v>
      </c>
      <c r="J17" s="15"/>
      <c r="K17" s="15"/>
      <c r="L17" s="15">
        <v>3</v>
      </c>
      <c r="M17" s="15">
        <f t="shared" si="0"/>
        <v>3</v>
      </c>
      <c r="N17" s="27">
        <f t="shared" si="1"/>
        <v>1</v>
      </c>
      <c r="O17" s="28">
        <f>SUM(M17:M19)/SUM(L17:L19)</f>
        <v>1</v>
      </c>
    </row>
    <row r="18" spans="2:15" ht="72" x14ac:dyDescent="0.3">
      <c r="B18" s="38"/>
      <c r="C18" s="18"/>
      <c r="D18" s="20"/>
      <c r="E18" s="11">
        <v>7.2</v>
      </c>
      <c r="F18" s="10" t="s">
        <v>76</v>
      </c>
      <c r="G18" s="21"/>
      <c r="H18" s="11" t="s">
        <v>51</v>
      </c>
      <c r="I18" s="15" t="s">
        <v>34</v>
      </c>
      <c r="J18" s="15"/>
      <c r="K18" s="15"/>
      <c r="L18" s="15">
        <v>3</v>
      </c>
      <c r="M18" s="15">
        <f t="shared" si="0"/>
        <v>3</v>
      </c>
      <c r="N18" s="27">
        <f t="shared" si="1"/>
        <v>1</v>
      </c>
      <c r="O18" s="28"/>
    </row>
    <row r="19" spans="2:15" ht="57.6" x14ac:dyDescent="0.3">
      <c r="B19" s="38"/>
      <c r="C19" s="18"/>
      <c r="D19" s="20"/>
      <c r="E19" s="11">
        <v>7.3</v>
      </c>
      <c r="F19" s="10" t="s">
        <v>77</v>
      </c>
      <c r="G19" s="21"/>
      <c r="H19" s="11" t="s">
        <v>83</v>
      </c>
      <c r="I19" s="15" t="s">
        <v>34</v>
      </c>
      <c r="J19" s="15"/>
      <c r="K19" s="15"/>
      <c r="L19" s="15">
        <v>4</v>
      </c>
      <c r="M19" s="15">
        <f t="shared" si="0"/>
        <v>4</v>
      </c>
      <c r="N19" s="27">
        <f t="shared" si="1"/>
        <v>1</v>
      </c>
      <c r="O19" s="28"/>
    </row>
    <row r="20" spans="2:15" ht="72" x14ac:dyDescent="0.3">
      <c r="B20" s="38">
        <v>8</v>
      </c>
      <c r="C20" s="18" t="s">
        <v>17</v>
      </c>
      <c r="D20" s="20" t="s">
        <v>18</v>
      </c>
      <c r="E20" s="11">
        <v>8.1</v>
      </c>
      <c r="F20" s="10" t="s">
        <v>19</v>
      </c>
      <c r="G20" s="21" t="s">
        <v>31</v>
      </c>
      <c r="H20" s="11" t="s">
        <v>84</v>
      </c>
      <c r="I20" s="15" t="s">
        <v>34</v>
      </c>
      <c r="J20" s="15"/>
      <c r="K20" s="15"/>
      <c r="L20" s="15">
        <v>5</v>
      </c>
      <c r="M20" s="15">
        <f t="shared" si="0"/>
        <v>5</v>
      </c>
      <c r="N20" s="27">
        <f t="shared" si="1"/>
        <v>1</v>
      </c>
      <c r="O20" s="28">
        <f>SUM(M20:M21)/SUM(L20:L21)</f>
        <v>1</v>
      </c>
    </row>
    <row r="21" spans="2:15" ht="72" x14ac:dyDescent="0.3">
      <c r="B21" s="38"/>
      <c r="C21" s="18"/>
      <c r="D21" s="20"/>
      <c r="E21" s="11">
        <v>8.1999999999999993</v>
      </c>
      <c r="F21" s="10" t="s">
        <v>20</v>
      </c>
      <c r="G21" s="21"/>
      <c r="H21" s="11" t="s">
        <v>85</v>
      </c>
      <c r="I21" s="15" t="s">
        <v>34</v>
      </c>
      <c r="J21" s="15"/>
      <c r="K21" s="15"/>
      <c r="L21" s="15">
        <v>5</v>
      </c>
      <c r="M21" s="15">
        <f t="shared" si="0"/>
        <v>5</v>
      </c>
      <c r="N21" s="27">
        <f t="shared" si="1"/>
        <v>1</v>
      </c>
      <c r="O21" s="28"/>
    </row>
    <row r="22" spans="2:15" ht="100.8" x14ac:dyDescent="0.3">
      <c r="B22" s="39">
        <v>9</v>
      </c>
      <c r="C22" s="12" t="s">
        <v>21</v>
      </c>
      <c r="D22" s="10" t="s">
        <v>22</v>
      </c>
      <c r="E22" s="11">
        <v>9.1</v>
      </c>
      <c r="F22" s="10" t="s">
        <v>23</v>
      </c>
      <c r="G22" s="11" t="s">
        <v>59</v>
      </c>
      <c r="H22" s="11" t="s">
        <v>52</v>
      </c>
      <c r="I22" s="15" t="s">
        <v>34</v>
      </c>
      <c r="J22" s="15"/>
      <c r="K22" s="15"/>
      <c r="L22" s="15">
        <v>5</v>
      </c>
      <c r="M22" s="15">
        <f t="shared" si="0"/>
        <v>5</v>
      </c>
      <c r="N22" s="27">
        <f t="shared" si="1"/>
        <v>1</v>
      </c>
      <c r="O22" s="29">
        <f>M22/L22</f>
        <v>1</v>
      </c>
    </row>
    <row r="23" spans="2:15" ht="72" x14ac:dyDescent="0.3">
      <c r="B23" s="38">
        <v>10</v>
      </c>
      <c r="C23" s="18" t="s">
        <v>24</v>
      </c>
      <c r="D23" s="20" t="s">
        <v>25</v>
      </c>
      <c r="E23" s="11">
        <v>10.1</v>
      </c>
      <c r="F23" s="10" t="s">
        <v>106</v>
      </c>
      <c r="G23" s="21" t="s">
        <v>31</v>
      </c>
      <c r="H23" s="11" t="s">
        <v>86</v>
      </c>
      <c r="I23" s="15" t="s">
        <v>34</v>
      </c>
      <c r="J23" s="15"/>
      <c r="K23" s="15"/>
      <c r="L23" s="15">
        <v>5</v>
      </c>
      <c r="M23" s="15">
        <f t="shared" si="0"/>
        <v>5</v>
      </c>
      <c r="N23" s="27">
        <f t="shared" si="1"/>
        <v>1</v>
      </c>
      <c r="O23" s="28">
        <f>SUM(M23:M24)/SUM(L23:L24)</f>
        <v>1</v>
      </c>
    </row>
    <row r="24" spans="2:15" ht="72" customHeight="1" x14ac:dyDescent="0.3">
      <c r="B24" s="38"/>
      <c r="C24" s="18"/>
      <c r="D24" s="20"/>
      <c r="E24" s="11">
        <v>10.199999999999999</v>
      </c>
      <c r="F24" s="10" t="s">
        <v>26</v>
      </c>
      <c r="G24" s="21"/>
      <c r="H24" s="11" t="s">
        <v>53</v>
      </c>
      <c r="I24" s="15" t="s">
        <v>34</v>
      </c>
      <c r="J24" s="15"/>
      <c r="K24" s="15"/>
      <c r="L24" s="15">
        <v>5</v>
      </c>
      <c r="M24" s="15">
        <f t="shared" si="0"/>
        <v>5</v>
      </c>
      <c r="N24" s="27">
        <f t="shared" si="1"/>
        <v>1</v>
      </c>
      <c r="O24" s="28"/>
    </row>
    <row r="25" spans="2:15" ht="158.4" x14ac:dyDescent="0.3">
      <c r="B25" s="39">
        <v>11</v>
      </c>
      <c r="C25" s="12" t="s">
        <v>27</v>
      </c>
      <c r="D25" s="10" t="s">
        <v>28</v>
      </c>
      <c r="E25" s="11">
        <v>11.1</v>
      </c>
      <c r="F25" s="10" t="s">
        <v>87</v>
      </c>
      <c r="G25" s="11" t="s">
        <v>31</v>
      </c>
      <c r="H25" s="11" t="s">
        <v>54</v>
      </c>
      <c r="I25" s="15" t="s">
        <v>34</v>
      </c>
      <c r="J25" s="15"/>
      <c r="K25" s="15"/>
      <c r="L25" s="15">
        <v>5</v>
      </c>
      <c r="M25" s="15">
        <f t="shared" si="0"/>
        <v>5</v>
      </c>
      <c r="N25" s="27">
        <f t="shared" si="1"/>
        <v>1</v>
      </c>
      <c r="O25" s="29">
        <f>M25/L25</f>
        <v>1</v>
      </c>
    </row>
    <row r="26" spans="2:15" ht="57.6" x14ac:dyDescent="0.3">
      <c r="B26" s="38">
        <v>12</v>
      </c>
      <c r="C26" s="18" t="s">
        <v>29</v>
      </c>
      <c r="D26" s="20" t="s">
        <v>30</v>
      </c>
      <c r="E26" s="11">
        <v>12.1</v>
      </c>
      <c r="F26" s="10" t="s">
        <v>88</v>
      </c>
      <c r="G26" s="21" t="s">
        <v>60</v>
      </c>
      <c r="H26" s="11" t="s">
        <v>55</v>
      </c>
      <c r="I26" s="15" t="s">
        <v>34</v>
      </c>
      <c r="J26" s="15"/>
      <c r="K26" s="15"/>
      <c r="L26" s="15">
        <v>3</v>
      </c>
      <c r="M26" s="15">
        <f t="shared" si="0"/>
        <v>3</v>
      </c>
      <c r="N26" s="27">
        <f t="shared" si="1"/>
        <v>1</v>
      </c>
      <c r="O26" s="28">
        <f>SUM(M26:M27)/SUM(L26:L27)</f>
        <v>1</v>
      </c>
    </row>
    <row r="27" spans="2:15" ht="41.4" customHeight="1" x14ac:dyDescent="0.3">
      <c r="B27" s="38"/>
      <c r="C27" s="18"/>
      <c r="D27" s="20"/>
      <c r="E27" s="11">
        <v>12.2</v>
      </c>
      <c r="F27" s="10" t="s">
        <v>89</v>
      </c>
      <c r="G27" s="21"/>
      <c r="H27" s="11" t="s">
        <v>56</v>
      </c>
      <c r="I27" s="15" t="s">
        <v>34</v>
      </c>
      <c r="J27" s="15"/>
      <c r="K27" s="15"/>
      <c r="L27" s="15">
        <v>2</v>
      </c>
      <c r="M27" s="15">
        <f t="shared" si="0"/>
        <v>2</v>
      </c>
      <c r="N27" s="27">
        <f t="shared" si="1"/>
        <v>1</v>
      </c>
      <c r="O27" s="28"/>
    </row>
    <row r="28" spans="2:15" ht="100.8" x14ac:dyDescent="0.3">
      <c r="B28" s="38">
        <v>13</v>
      </c>
      <c r="C28" s="17" t="s">
        <v>96</v>
      </c>
      <c r="D28" s="16" t="s">
        <v>97</v>
      </c>
      <c r="E28" s="15">
        <v>13.1</v>
      </c>
      <c r="F28" s="13" t="s">
        <v>102</v>
      </c>
      <c r="G28" s="16" t="s">
        <v>100</v>
      </c>
      <c r="H28" s="16" t="s">
        <v>103</v>
      </c>
      <c r="I28" s="15" t="s">
        <v>34</v>
      </c>
      <c r="J28" s="15"/>
      <c r="K28" s="15"/>
      <c r="L28" s="15">
        <v>2</v>
      </c>
      <c r="M28" s="15">
        <f t="shared" si="0"/>
        <v>2</v>
      </c>
      <c r="N28" s="27">
        <f t="shared" si="1"/>
        <v>1</v>
      </c>
      <c r="O28" s="28">
        <f>SUM(M28:M31)/SUM(L28:L31)</f>
        <v>1</v>
      </c>
    </row>
    <row r="29" spans="2:15" ht="72" x14ac:dyDescent="0.3">
      <c r="B29" s="38"/>
      <c r="C29" s="17"/>
      <c r="D29" s="16"/>
      <c r="E29" s="15">
        <v>13.2</v>
      </c>
      <c r="F29" s="13" t="s">
        <v>101</v>
      </c>
      <c r="G29" s="16"/>
      <c r="H29" s="16"/>
      <c r="I29" s="15" t="s">
        <v>34</v>
      </c>
      <c r="J29" s="15"/>
      <c r="K29" s="15"/>
      <c r="L29" s="15">
        <v>2</v>
      </c>
      <c r="M29" s="15">
        <f t="shared" si="0"/>
        <v>2</v>
      </c>
      <c r="N29" s="27">
        <f t="shared" si="1"/>
        <v>1</v>
      </c>
      <c r="O29" s="28"/>
    </row>
    <row r="30" spans="2:15" ht="72" x14ac:dyDescent="0.3">
      <c r="B30" s="38"/>
      <c r="C30" s="17"/>
      <c r="D30" s="16"/>
      <c r="E30" s="15">
        <v>13.3</v>
      </c>
      <c r="F30" s="13" t="s">
        <v>98</v>
      </c>
      <c r="G30" s="16"/>
      <c r="H30" s="16"/>
      <c r="I30" s="15" t="s">
        <v>34</v>
      </c>
      <c r="J30" s="15"/>
      <c r="K30" s="15"/>
      <c r="L30" s="15">
        <v>3</v>
      </c>
      <c r="M30" s="15">
        <f t="shared" si="0"/>
        <v>3</v>
      </c>
      <c r="N30" s="27">
        <f t="shared" si="1"/>
        <v>1</v>
      </c>
      <c r="O30" s="28"/>
    </row>
    <row r="31" spans="2:15" ht="57.6" x14ac:dyDescent="0.3">
      <c r="B31" s="38"/>
      <c r="C31" s="17"/>
      <c r="D31" s="16"/>
      <c r="E31" s="15">
        <v>13.4</v>
      </c>
      <c r="F31" s="13" t="s">
        <v>99</v>
      </c>
      <c r="G31" s="16"/>
      <c r="H31" s="16"/>
      <c r="I31" s="15" t="s">
        <v>34</v>
      </c>
      <c r="J31" s="15"/>
      <c r="K31" s="15"/>
      <c r="L31" s="15">
        <v>3</v>
      </c>
      <c r="M31" s="15">
        <f t="shared" si="0"/>
        <v>3</v>
      </c>
      <c r="N31" s="27">
        <f t="shared" si="1"/>
        <v>1</v>
      </c>
      <c r="O31" s="28"/>
    </row>
    <row r="32" spans="2:15" x14ac:dyDescent="0.3">
      <c r="B32" s="22"/>
      <c r="C32" s="30"/>
      <c r="D32" s="24"/>
      <c r="E32" s="22"/>
      <c r="F32" s="24"/>
      <c r="G32" s="22"/>
      <c r="H32" s="22"/>
      <c r="I32" s="22"/>
      <c r="J32" s="22"/>
      <c r="K32" s="22"/>
      <c r="L32" s="22"/>
      <c r="M32" s="22"/>
      <c r="N32" s="22"/>
      <c r="O32" s="26"/>
    </row>
  </sheetData>
  <mergeCells count="53">
    <mergeCell ref="D10:D11"/>
    <mergeCell ref="G10:G11"/>
    <mergeCell ref="O20:O21"/>
    <mergeCell ref="O23:O24"/>
    <mergeCell ref="O26:O27"/>
    <mergeCell ref="O14:O15"/>
    <mergeCell ref="D14:D15"/>
    <mergeCell ref="G14:G15"/>
    <mergeCell ref="D17:D19"/>
    <mergeCell ref="G17:G19"/>
    <mergeCell ref="D26:D27"/>
    <mergeCell ref="G26:G27"/>
    <mergeCell ref="D20:D21"/>
    <mergeCell ref="G20:G21"/>
    <mergeCell ref="D23:D24"/>
    <mergeCell ref="G23:G24"/>
    <mergeCell ref="B5:B6"/>
    <mergeCell ref="B10:B11"/>
    <mergeCell ref="B12:B13"/>
    <mergeCell ref="B26:B27"/>
    <mergeCell ref="C12:C13"/>
    <mergeCell ref="C26:C27"/>
    <mergeCell ref="C23:C24"/>
    <mergeCell ref="C20:C21"/>
    <mergeCell ref="B23:B24"/>
    <mergeCell ref="B7:B9"/>
    <mergeCell ref="B17:B19"/>
    <mergeCell ref="C14:C15"/>
    <mergeCell ref="B20:B21"/>
    <mergeCell ref="C7:C9"/>
    <mergeCell ref="B14:B15"/>
    <mergeCell ref="I2:K2"/>
    <mergeCell ref="C17:C19"/>
    <mergeCell ref="C10:C11"/>
    <mergeCell ref="C5:C6"/>
    <mergeCell ref="I1:K1"/>
    <mergeCell ref="D12:D13"/>
    <mergeCell ref="G12:G13"/>
    <mergeCell ref="B3:O3"/>
    <mergeCell ref="O5:O6"/>
    <mergeCell ref="O7:O9"/>
    <mergeCell ref="O10:O11"/>
    <mergeCell ref="O12:O13"/>
    <mergeCell ref="O17:O19"/>
    <mergeCell ref="D5:D6"/>
    <mergeCell ref="D7:D9"/>
    <mergeCell ref="G7:G9"/>
    <mergeCell ref="B28:B31"/>
    <mergeCell ref="O28:O31"/>
    <mergeCell ref="H28:H31"/>
    <mergeCell ref="G28:G31"/>
    <mergeCell ref="C28:C31"/>
    <mergeCell ref="D28:D31"/>
  </mergeCells>
  <conditionalFormatting sqref="I5:I31">
    <cfRule type="containsText" dxfId="2" priority="10" operator="containsText" text="Yes">
      <formula>NOT(ISERROR(SEARCH("Yes",I5)))</formula>
    </cfRule>
  </conditionalFormatting>
  <conditionalFormatting sqref="J5:J27">
    <cfRule type="containsText" dxfId="1" priority="9" operator="containsText" text="Yes">
      <formula>NOT(ISERROR(SEARCH("Yes",J5)))</formula>
    </cfRule>
  </conditionalFormatting>
  <conditionalFormatting sqref="K5:K27">
    <cfRule type="containsText" dxfId="0" priority="8" operator="containsText" text="Yes">
      <formula>NOT(ISERROR(SEARCH("Yes",K5)))</formula>
    </cfRule>
  </conditionalFormatting>
  <conditionalFormatting sqref="N5:N31">
    <cfRule type="iconSet" priority="17">
      <iconSet iconSet="3Arrows" showValue="0">
        <cfvo type="percent" val="0"/>
        <cfvo type="percent" val="1"/>
        <cfvo type="percent" val="99"/>
      </iconSet>
    </cfRule>
  </conditionalFormatting>
  <conditionalFormatting sqref="S4:S27">
    <cfRule type="iconSet" priority="19">
      <iconSet iconSet="3Arrows">
        <cfvo type="percent" val="0"/>
        <cfvo type="percent" val="1"/>
        <cfvo type="percent" val="99"/>
      </iconSet>
    </cfRule>
  </conditionalFormatting>
  <dataValidations count="3">
    <dataValidation type="custom" showInputMessage="1" showErrorMessage="1" sqref="J5" xr:uid="{1B7496BB-9085-497E-B7F3-C37DBBA1645A}">
      <formula1>OR(I5&gt;0,K5&gt;0)=FALSE</formula1>
    </dataValidation>
    <dataValidation type="custom" showInputMessage="1" showErrorMessage="1" sqref="K5" xr:uid="{47CF316D-ED3C-4030-863D-2A694C9D17F5}">
      <formula1>OR(J5&gt;0,I5&gt;0)=FALSE</formula1>
    </dataValidation>
    <dataValidation type="custom" showInputMessage="1" showErrorMessage="1" sqref="I5:I31" xr:uid="{42AF3414-8870-4DF1-B791-B0A8510C0ECE}">
      <formula1>OR(J5&gt;0,K5&gt;0)=FALSE</formula1>
    </dataValidation>
  </dataValidations>
  <pageMargins left="0.25" right="0.25" top="0.75" bottom="0.75" header="0.3" footer="0.3"/>
  <pageSetup paperSize="9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20" id="{580AB26E-D96B-4B92-8D41-223121A2C38C}">
            <x14:iconSet iconSet="3Triangles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S4:S27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Mumins Indices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Aliasgar Birader</dc:creator>
  <cp:lastModifiedBy>Taher Nadeem</cp:lastModifiedBy>
  <cp:lastPrinted>2025-01-24T05:22:37Z</cp:lastPrinted>
  <dcterms:created xsi:type="dcterms:W3CDTF">2023-05-26T09:31:34Z</dcterms:created>
  <dcterms:modified xsi:type="dcterms:W3CDTF">2025-01-24T05:22:53Z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0add4d9-b29e-4e16-8c95-43cd9dd6cbbd_Enabled">
    <vt:lpwstr>true</vt:lpwstr>
  </property>
  <property fmtid="{D5CDD505-2E9C-101B-9397-08002B2CF9AE}" pid="3" name="MSIP_Label_40add4d9-b29e-4e16-8c95-43cd9dd6cbbd_SetDate">
    <vt:lpwstr>2023-05-26T09:44:15Z</vt:lpwstr>
  </property>
  <property fmtid="{D5CDD505-2E9C-101B-9397-08002B2CF9AE}" pid="4" name="MSIP_Label_40add4d9-b29e-4e16-8c95-43cd9dd6cbbd_Method">
    <vt:lpwstr>Standard</vt:lpwstr>
  </property>
  <property fmtid="{D5CDD505-2E9C-101B-9397-08002B2CF9AE}" pid="5" name="MSIP_Label_40add4d9-b29e-4e16-8c95-43cd9dd6cbbd_Name">
    <vt:lpwstr>40add4d9-b29e-4e16-8c95-43cd9dd6cbbd</vt:lpwstr>
  </property>
  <property fmtid="{D5CDD505-2E9C-101B-9397-08002B2CF9AE}" pid="6" name="MSIP_Label_40add4d9-b29e-4e16-8c95-43cd9dd6cbbd_SiteId">
    <vt:lpwstr>77e0fa64-c916-492d-865d-80814db5801e</vt:lpwstr>
  </property>
  <property fmtid="{D5CDD505-2E9C-101B-9397-08002B2CF9AE}" pid="7" name="MSIP_Label_40add4d9-b29e-4e16-8c95-43cd9dd6cbbd_ActionId">
    <vt:lpwstr>a68606fd-0a48-4758-8c5d-1f37756dd71d</vt:lpwstr>
  </property>
  <property fmtid="{D5CDD505-2E9C-101B-9397-08002B2CF9AE}" pid="8" name="MSIP_Label_40add4d9-b29e-4e16-8c95-43cd9dd6cbbd_ContentBits">
    <vt:lpwstr>0</vt:lpwstr>
  </property>
</Properties>
</file>